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0" yWindow="20" windowWidth="29520" windowHeight="16000" activeTab="2"/>
  </bookViews>
  <sheets>
    <sheet name="Sales Budget" sheetId="1" r:id="rId1"/>
    <sheet name="P&amp;L " sheetId="4" r:id="rId2"/>
    <sheet name="Cash Flow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3" i="1" l="1"/>
  <c r="I43" i="1"/>
  <c r="F43" i="1"/>
  <c r="C43" i="1"/>
  <c r="A27" i="1"/>
  <c r="D16" i="1"/>
  <c r="F16" i="1"/>
  <c r="I16" i="1"/>
  <c r="K16" i="1"/>
  <c r="D17" i="1"/>
  <c r="F17" i="1"/>
  <c r="I17" i="1"/>
  <c r="K17" i="1"/>
  <c r="D18" i="1"/>
  <c r="F18" i="1"/>
  <c r="I18" i="1"/>
  <c r="K18" i="1"/>
  <c r="D19" i="1"/>
  <c r="F19" i="1"/>
  <c r="I19" i="1"/>
  <c r="K19" i="1"/>
  <c r="D20" i="1"/>
  <c r="F20" i="1"/>
  <c r="I20" i="1"/>
  <c r="K20" i="1"/>
  <c r="D21" i="1"/>
  <c r="F21" i="1"/>
  <c r="I21" i="1"/>
  <c r="K21" i="1"/>
  <c r="B24" i="1"/>
  <c r="B38" i="1"/>
  <c r="C24" i="1"/>
  <c r="E24" i="1"/>
  <c r="E37" i="1"/>
  <c r="E40" i="1"/>
  <c r="H24" i="1"/>
  <c r="C31" i="1"/>
  <c r="F31" i="1"/>
  <c r="K31" i="1"/>
  <c r="C32" i="1"/>
  <c r="F32" i="1"/>
  <c r="K32" i="1"/>
  <c r="C33" i="1"/>
  <c r="D33" i="1"/>
  <c r="K33" i="1"/>
  <c r="C34" i="1"/>
  <c r="F34" i="1"/>
  <c r="I34" i="1"/>
  <c r="K34" i="1"/>
  <c r="C35" i="1"/>
  <c r="F35" i="1"/>
  <c r="K35" i="1"/>
  <c r="C36" i="1"/>
  <c r="F36" i="1"/>
  <c r="K36" i="1"/>
  <c r="H37" i="1"/>
  <c r="J37" i="1"/>
  <c r="L37" i="1"/>
  <c r="H38" i="1"/>
  <c r="J38" i="1"/>
  <c r="L38" i="1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B39" i="4"/>
  <c r="C39" i="4"/>
  <c r="C44" i="4"/>
  <c r="D39" i="4"/>
  <c r="D44" i="4"/>
  <c r="E40" i="4"/>
  <c r="E41" i="4"/>
  <c r="E42" i="4"/>
  <c r="B44" i="4"/>
  <c r="E18" i="2"/>
  <c r="B20" i="2"/>
  <c r="C2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B50" i="2"/>
  <c r="C50" i="2"/>
  <c r="C55" i="2"/>
  <c r="D50" i="2"/>
  <c r="D55" i="2"/>
  <c r="E51" i="2"/>
  <c r="E52" i="2"/>
  <c r="E53" i="2"/>
  <c r="E50" i="2"/>
  <c r="E55" i="2"/>
  <c r="E57" i="2"/>
  <c r="D34" i="1"/>
  <c r="K24" i="1"/>
  <c r="D24" i="1"/>
  <c r="D17" i="2"/>
  <c r="F33" i="1"/>
  <c r="I33" i="1"/>
  <c r="L33" i="1"/>
  <c r="M33" i="1"/>
  <c r="C40" i="1"/>
  <c r="E38" i="1"/>
  <c r="G38" i="1"/>
  <c r="D28" i="2"/>
  <c r="F24" i="1"/>
  <c r="G31" i="1"/>
  <c r="I31" i="1"/>
  <c r="L17" i="1"/>
  <c r="M17" i="1"/>
  <c r="J17" i="1"/>
  <c r="L21" i="1"/>
  <c r="M21" i="1"/>
  <c r="J21" i="1"/>
  <c r="I36" i="1"/>
  <c r="G36" i="1"/>
  <c r="L34" i="1"/>
  <c r="M34" i="1"/>
  <c r="J34" i="1"/>
  <c r="L20" i="1"/>
  <c r="M20" i="1"/>
  <c r="J20" i="1"/>
  <c r="I24" i="1"/>
  <c r="L16" i="1"/>
  <c r="J16" i="1"/>
  <c r="I32" i="1"/>
  <c r="G32" i="1"/>
  <c r="K38" i="1"/>
  <c r="M38" i="1"/>
  <c r="D38" i="1"/>
  <c r="C28" i="2"/>
  <c r="L19" i="1"/>
  <c r="M19" i="1"/>
  <c r="J19" i="1"/>
  <c r="G35" i="1"/>
  <c r="I35" i="1"/>
  <c r="L18" i="1"/>
  <c r="M18" i="1"/>
  <c r="J18" i="1"/>
  <c r="E39" i="4"/>
  <c r="E44" i="4"/>
  <c r="G37" i="1"/>
  <c r="D27" i="2"/>
  <c r="D30" i="2"/>
  <c r="D57" i="2"/>
  <c r="D35" i="1"/>
  <c r="G33" i="1"/>
  <c r="D31" i="1"/>
  <c r="B37" i="1"/>
  <c r="D36" i="1"/>
  <c r="G34" i="1"/>
  <c r="B26" i="2"/>
  <c r="D32" i="1"/>
  <c r="G21" i="1"/>
  <c r="G20" i="1"/>
  <c r="G19" i="1"/>
  <c r="G18" i="1"/>
  <c r="G17" i="1"/>
  <c r="G16" i="1"/>
  <c r="B55" i="2"/>
  <c r="E28" i="2"/>
  <c r="J33" i="1"/>
  <c r="B16" i="4"/>
  <c r="F40" i="1"/>
  <c r="L24" i="1"/>
  <c r="B25" i="2"/>
  <c r="G40" i="1"/>
  <c r="C17" i="4"/>
  <c r="J32" i="1"/>
  <c r="L32" i="1"/>
  <c r="M32" i="1"/>
  <c r="J24" i="1"/>
  <c r="D37" i="1"/>
  <c r="C27" i="2"/>
  <c r="E27" i="2"/>
  <c r="K37" i="1"/>
  <c r="M37" i="1"/>
  <c r="L31" i="1"/>
  <c r="J31" i="1"/>
  <c r="I40" i="1"/>
  <c r="M16" i="1"/>
  <c r="M24" i="1"/>
  <c r="L35" i="1"/>
  <c r="M35" i="1"/>
  <c r="J35" i="1"/>
  <c r="J36" i="1"/>
  <c r="C26" i="2"/>
  <c r="E26" i="2"/>
  <c r="L36" i="1"/>
  <c r="M36" i="1"/>
  <c r="E17" i="2"/>
  <c r="E20" i="2"/>
  <c r="E59" i="2"/>
  <c r="D20" i="2"/>
  <c r="D59" i="2"/>
  <c r="G24" i="1"/>
  <c r="B30" i="2"/>
  <c r="B57" i="2"/>
  <c r="B59" i="2"/>
  <c r="B61" i="2"/>
  <c r="C14" i="2"/>
  <c r="D16" i="4"/>
  <c r="D40" i="1"/>
  <c r="G43" i="1"/>
  <c r="C16" i="4"/>
  <c r="L40" i="1"/>
  <c r="M31" i="1"/>
  <c r="M40" i="1"/>
  <c r="M43" i="1"/>
  <c r="J40" i="1"/>
  <c r="D17" i="4"/>
  <c r="C25" i="2"/>
  <c r="C30" i="2"/>
  <c r="C57" i="2"/>
  <c r="C59" i="2"/>
  <c r="C61" i="2"/>
  <c r="D14" i="2"/>
  <c r="D61" i="2"/>
  <c r="E14" i="2"/>
  <c r="E25" i="2"/>
  <c r="E30" i="2"/>
  <c r="J43" i="1"/>
  <c r="B17" i="4"/>
  <c r="D43" i="1"/>
  <c r="C19" i="4"/>
  <c r="C46" i="4"/>
  <c r="E16" i="4"/>
  <c r="D19" i="4"/>
  <c r="D46" i="4"/>
  <c r="E17" i="4"/>
  <c r="E19" i="4"/>
  <c r="E46" i="4"/>
  <c r="B19" i="4"/>
  <c r="B46" i="4"/>
</calcChain>
</file>

<file path=xl/sharedStrings.xml><?xml version="1.0" encoding="utf-8"?>
<sst xmlns="http://schemas.openxmlformats.org/spreadsheetml/2006/main" count="137" uniqueCount="65">
  <si>
    <t>July</t>
  </si>
  <si>
    <t>August</t>
  </si>
  <si>
    <t>September</t>
  </si>
  <si>
    <t>Total</t>
  </si>
  <si>
    <t>CASH FLOW FORECAST</t>
  </si>
  <si>
    <t>Cash Inflows</t>
  </si>
  <si>
    <t>Investors</t>
  </si>
  <si>
    <t>Total Cash Inflows</t>
  </si>
  <si>
    <t>Accounting</t>
  </si>
  <si>
    <t>Advertising</t>
  </si>
  <si>
    <t>Bank Charges</t>
  </si>
  <si>
    <t>Travel and Accommodation</t>
  </si>
  <si>
    <t>Cleaning</t>
  </si>
  <si>
    <t>Electricity</t>
  </si>
  <si>
    <t>Entertainment</t>
  </si>
  <si>
    <t>General</t>
  </si>
  <si>
    <t>Insurance</t>
  </si>
  <si>
    <t>Legal Fees</t>
  </si>
  <si>
    <t>Office Supplies</t>
  </si>
  <si>
    <t>Printing and Stationery</t>
  </si>
  <si>
    <t>Repairs and Maintenance</t>
  </si>
  <si>
    <t>Staff Amenities</t>
  </si>
  <si>
    <t>Superannuation</t>
  </si>
  <si>
    <t>Telephone</t>
  </si>
  <si>
    <t>Internet</t>
  </si>
  <si>
    <t>Subscriptions</t>
  </si>
  <si>
    <t>Cash Outflows</t>
  </si>
  <si>
    <t>Total Cash Outflows</t>
  </si>
  <si>
    <t>Net Monthly Cash Flow</t>
  </si>
  <si>
    <t>THE ABC COMPANY</t>
  </si>
  <si>
    <t>Product A</t>
  </si>
  <si>
    <t>Product B</t>
  </si>
  <si>
    <t>Product C</t>
  </si>
  <si>
    <t>Product E</t>
  </si>
  <si>
    <t>Product F</t>
  </si>
  <si>
    <t>Quantity</t>
  </si>
  <si>
    <t>Price</t>
  </si>
  <si>
    <t>FROM 1 JULY  TO 30 SEPTEMBER</t>
  </si>
  <si>
    <t>Product</t>
  </si>
  <si>
    <t>Warehousing</t>
  </si>
  <si>
    <t>Freight</t>
  </si>
  <si>
    <t>Gross Profit</t>
  </si>
  <si>
    <t>1 JULY TO 30 SEPTEMBER</t>
  </si>
  <si>
    <t>Opening Cash Balance</t>
  </si>
  <si>
    <t>Receipts from Customers</t>
  </si>
  <si>
    <t>Direct</t>
  </si>
  <si>
    <t>Supplier 1</t>
  </si>
  <si>
    <t>Supplier 2</t>
  </si>
  <si>
    <t>Overheads</t>
  </si>
  <si>
    <t>Total Direct Outflows</t>
  </si>
  <si>
    <t>Motor Vehicle</t>
  </si>
  <si>
    <t>Rent</t>
  </si>
  <si>
    <t>Wages and Salaries</t>
  </si>
  <si>
    <t>Total Overhead Outflows</t>
  </si>
  <si>
    <t>Sales</t>
  </si>
  <si>
    <t>Cost of Sales</t>
  </si>
  <si>
    <t>Expenses</t>
  </si>
  <si>
    <t>Total Expenses</t>
  </si>
  <si>
    <t>Net Profit</t>
  </si>
  <si>
    <t>Product D</t>
  </si>
  <si>
    <t>Closing Cash Balance</t>
  </si>
  <si>
    <t xml:space="preserve">PROFIT AND LOSS </t>
  </si>
  <si>
    <t xml:space="preserve">Projected </t>
  </si>
  <si>
    <t>Costs</t>
  </si>
  <si>
    <t>PROJECTED SALES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</si>
</sst>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1" fontId="0" fillId="0" borderId="0" xfId="0" applyNumberFormat="1" applyBorder="1"/>
    <xf numFmtId="1" fontId="0" fillId="0" borderId="0" xfId="0" applyNumberFormat="1"/>
    <xf numFmtId="164" fontId="0" fillId="0" borderId="0" xfId="0" applyNumberFormat="1" applyBorder="1"/>
    <xf numFmtId="164" fontId="0" fillId="0" borderId="0" xfId="0" applyNumberFormat="1"/>
    <xf numFmtId="3" fontId="1" fillId="0" borderId="4" xfId="0" applyNumberFormat="1" applyFont="1" applyBorder="1"/>
    <xf numFmtId="2" fontId="1" fillId="0" borderId="4" xfId="0" applyNumberFormat="1" applyFont="1" applyBorder="1"/>
    <xf numFmtId="164" fontId="1" fillId="0" borderId="4" xfId="0" applyNumberFormat="1" applyFont="1" applyBorder="1"/>
    <xf numFmtId="1" fontId="1" fillId="0" borderId="4" xfId="0" applyNumberFormat="1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3" fontId="3" fillId="0" borderId="0" xfId="0" applyNumberFormat="1" applyFont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164" fontId="1" fillId="3" borderId="5" xfId="0" applyNumberFormat="1" applyFont="1" applyFill="1" applyBorder="1"/>
    <xf numFmtId="1" fontId="0" fillId="3" borderId="0" xfId="0" applyNumberFormat="1" applyFill="1" applyBorder="1"/>
    <xf numFmtId="3" fontId="0" fillId="3" borderId="0" xfId="0" applyNumberFormat="1" applyFill="1"/>
    <xf numFmtId="3" fontId="1" fillId="3" borderId="0" xfId="0" applyNumberFormat="1" applyFont="1" applyFill="1" applyAlignment="1">
      <alignment horizontal="center"/>
    </xf>
    <xf numFmtId="3" fontId="1" fillId="3" borderId="0" xfId="0" applyNumberFormat="1" applyFont="1" applyFill="1"/>
    <xf numFmtId="3" fontId="6" fillId="2" borderId="0" xfId="0" applyNumberFormat="1" applyFont="1" applyFill="1"/>
    <xf numFmtId="164" fontId="0" fillId="3" borderId="0" xfId="0" applyNumberFormat="1" applyFill="1"/>
    <xf numFmtId="164" fontId="0" fillId="0" borderId="3" xfId="0" applyNumberFormat="1" applyBorder="1"/>
    <xf numFmtId="164" fontId="5" fillId="2" borderId="5" xfId="0" applyNumberFormat="1" applyFont="1" applyFill="1" applyBorder="1"/>
    <xf numFmtId="164" fontId="0" fillId="3" borderId="5" xfId="0" applyNumberForma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406400</xdr:colOff>
      <xdr:row>5</xdr:row>
      <xdr:rowOff>92075</xdr:rowOff>
    </xdr:to>
    <xdr:pic>
      <xdr:nvPicPr>
        <xdr:cNvPr id="4" name="Picture 3" descr="1 MONEY PENNY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62700" cy="8540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12700</xdr:colOff>
      <xdr:row>5</xdr:row>
      <xdr:rowOff>92075</xdr:rowOff>
    </xdr:to>
    <xdr:pic>
      <xdr:nvPicPr>
        <xdr:cNvPr id="2" name="Picture 1" descr="1 MONEY PENNY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62700" cy="8540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25400</xdr:colOff>
      <xdr:row>5</xdr:row>
      <xdr:rowOff>92075</xdr:rowOff>
    </xdr:to>
    <xdr:pic>
      <xdr:nvPicPr>
        <xdr:cNvPr id="2" name="Picture 1" descr="1 MONEY PENNYS 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75400" cy="85407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8:M44"/>
  <sheetViews>
    <sheetView workbookViewId="0"/>
  </sheetViews>
  <sheetFormatPr baseColWidth="10" defaultColWidth="8.83203125" defaultRowHeight="12" x14ac:dyDescent="0"/>
  <cols>
    <col min="1" max="1" width="19.83203125" customWidth="1"/>
    <col min="2" max="2" width="11.6640625" customWidth="1"/>
    <col min="3" max="3" width="11.6640625" style="7" customWidth="1"/>
    <col min="4" max="4" width="11.6640625" style="11" customWidth="1"/>
    <col min="5" max="5" width="11.6640625" style="9" customWidth="1"/>
    <col min="6" max="7" width="11.6640625" style="7" customWidth="1"/>
    <col min="8" max="8" width="11.6640625" style="9" customWidth="1"/>
    <col min="9" max="9" width="11.6640625" style="7" customWidth="1"/>
    <col min="10" max="13" width="11.6640625" customWidth="1"/>
  </cols>
  <sheetData>
    <row r="8" spans="1:13" ht="17">
      <c r="A8" s="43" t="s">
        <v>29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7">
      <c r="A9" s="43" t="s">
        <v>64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ht="17">
      <c r="A10" s="43" t="s">
        <v>37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>
      <c r="C11" s="6"/>
      <c r="D11" s="10"/>
      <c r="E11" s="8"/>
      <c r="F11" s="6"/>
      <c r="G11" s="6"/>
      <c r="H11" s="8"/>
      <c r="I11" s="6"/>
      <c r="J11" s="5"/>
      <c r="K11" s="5"/>
      <c r="L11" s="5"/>
      <c r="M11" s="5"/>
    </row>
    <row r="12" spans="1:13" s="19" customFormat="1">
      <c r="A12" s="26" t="s">
        <v>62</v>
      </c>
      <c r="B12" s="40" t="s">
        <v>0</v>
      </c>
      <c r="C12" s="41"/>
      <c r="D12" s="42"/>
      <c r="E12" s="40" t="s">
        <v>1</v>
      </c>
      <c r="F12" s="41"/>
      <c r="G12" s="42"/>
      <c r="H12" s="40" t="s">
        <v>2</v>
      </c>
      <c r="I12" s="41"/>
      <c r="J12" s="42"/>
      <c r="K12" s="40" t="s">
        <v>3</v>
      </c>
      <c r="L12" s="41"/>
      <c r="M12" s="42"/>
    </row>
    <row r="13" spans="1:13" s="19" customFormat="1">
      <c r="A13" s="26" t="s">
        <v>54</v>
      </c>
      <c r="B13" s="20" t="s">
        <v>35</v>
      </c>
      <c r="C13" s="21" t="s">
        <v>36</v>
      </c>
      <c r="D13" s="22" t="s">
        <v>3</v>
      </c>
      <c r="E13" s="23" t="s">
        <v>35</v>
      </c>
      <c r="F13" s="21" t="s">
        <v>36</v>
      </c>
      <c r="G13" s="24" t="s">
        <v>3</v>
      </c>
      <c r="H13" s="23" t="s">
        <v>35</v>
      </c>
      <c r="I13" s="21" t="s">
        <v>36</v>
      </c>
      <c r="J13" s="25" t="s">
        <v>3</v>
      </c>
      <c r="K13" s="23" t="s">
        <v>35</v>
      </c>
      <c r="L13" s="21" t="s">
        <v>36</v>
      </c>
      <c r="M13" s="25" t="s">
        <v>3</v>
      </c>
    </row>
    <row r="14" spans="1:13">
      <c r="K14" s="9"/>
      <c r="L14" s="7"/>
    </row>
    <row r="15" spans="1:13">
      <c r="A15" s="1" t="s">
        <v>38</v>
      </c>
      <c r="K15" s="9"/>
      <c r="L15" s="7"/>
    </row>
    <row r="16" spans="1:13">
      <c r="A16" t="s">
        <v>30</v>
      </c>
      <c r="B16" s="2">
        <v>100</v>
      </c>
      <c r="C16" s="7">
        <v>25.2</v>
      </c>
      <c r="D16" s="2">
        <f t="shared" ref="D16:D21" si="0">B16*C16</f>
        <v>2520</v>
      </c>
      <c r="E16" s="9">
        <v>110</v>
      </c>
      <c r="F16" s="7">
        <f t="shared" ref="F16:F21" si="1">C16</f>
        <v>25.2</v>
      </c>
      <c r="G16" s="2">
        <f t="shared" ref="G16:G21" si="2">E16*F16</f>
        <v>2772</v>
      </c>
      <c r="H16" s="9">
        <v>120</v>
      </c>
      <c r="I16" s="7">
        <f t="shared" ref="I16:I21" si="3">F16</f>
        <v>25.2</v>
      </c>
      <c r="J16" s="2">
        <f t="shared" ref="J16:J21" si="4">H16*I16</f>
        <v>3024</v>
      </c>
      <c r="K16" s="9">
        <f t="shared" ref="K16:K21" si="5">B16+E16+H16</f>
        <v>330</v>
      </c>
      <c r="L16" s="7">
        <f t="shared" ref="L16:L21" si="6">I16</f>
        <v>25.2</v>
      </c>
      <c r="M16" s="2">
        <f t="shared" ref="M16:M21" si="7">K16*L16</f>
        <v>8316</v>
      </c>
    </row>
    <row r="17" spans="1:13">
      <c r="A17" t="s">
        <v>31</v>
      </c>
      <c r="B17" s="2">
        <v>220</v>
      </c>
      <c r="C17" s="7">
        <v>30</v>
      </c>
      <c r="D17" s="2">
        <f t="shared" si="0"/>
        <v>6600</v>
      </c>
      <c r="E17" s="9">
        <v>240</v>
      </c>
      <c r="F17" s="7">
        <f t="shared" si="1"/>
        <v>30</v>
      </c>
      <c r="G17" s="2">
        <f t="shared" si="2"/>
        <v>7200</v>
      </c>
      <c r="H17" s="9">
        <v>260</v>
      </c>
      <c r="I17" s="7">
        <f t="shared" si="3"/>
        <v>30</v>
      </c>
      <c r="J17" s="2">
        <f t="shared" si="4"/>
        <v>7800</v>
      </c>
      <c r="K17" s="9">
        <f t="shared" si="5"/>
        <v>720</v>
      </c>
      <c r="L17" s="7">
        <f t="shared" si="6"/>
        <v>30</v>
      </c>
      <c r="M17" s="2">
        <f t="shared" si="7"/>
        <v>21600</v>
      </c>
    </row>
    <row r="18" spans="1:13">
      <c r="A18" t="s">
        <v>32</v>
      </c>
      <c r="B18" s="2">
        <v>170</v>
      </c>
      <c r="C18" s="7">
        <v>41.25</v>
      </c>
      <c r="D18" s="2">
        <f t="shared" si="0"/>
        <v>7012.5</v>
      </c>
      <c r="E18" s="9">
        <v>190</v>
      </c>
      <c r="F18" s="7">
        <f t="shared" si="1"/>
        <v>41.25</v>
      </c>
      <c r="G18" s="2">
        <f t="shared" si="2"/>
        <v>7837.5</v>
      </c>
      <c r="H18" s="9">
        <v>210</v>
      </c>
      <c r="I18" s="7">
        <f t="shared" si="3"/>
        <v>41.25</v>
      </c>
      <c r="J18" s="2">
        <f t="shared" si="4"/>
        <v>8662.5</v>
      </c>
      <c r="K18" s="9">
        <f t="shared" si="5"/>
        <v>570</v>
      </c>
      <c r="L18" s="7">
        <f t="shared" si="6"/>
        <v>41.25</v>
      </c>
      <c r="M18" s="2">
        <f t="shared" si="7"/>
        <v>23512.5</v>
      </c>
    </row>
    <row r="19" spans="1:13">
      <c r="A19" t="s">
        <v>59</v>
      </c>
      <c r="B19" s="2">
        <v>360</v>
      </c>
      <c r="C19" s="7">
        <v>50.5</v>
      </c>
      <c r="D19" s="2">
        <f t="shared" si="0"/>
        <v>18180</v>
      </c>
      <c r="E19" s="9">
        <v>400</v>
      </c>
      <c r="F19" s="7">
        <f t="shared" si="1"/>
        <v>50.5</v>
      </c>
      <c r="G19" s="2">
        <f t="shared" si="2"/>
        <v>20200</v>
      </c>
      <c r="H19" s="9">
        <v>440</v>
      </c>
      <c r="I19" s="7">
        <f t="shared" si="3"/>
        <v>50.5</v>
      </c>
      <c r="J19" s="2">
        <f t="shared" si="4"/>
        <v>22220</v>
      </c>
      <c r="K19" s="9">
        <f t="shared" si="5"/>
        <v>1200</v>
      </c>
      <c r="L19" s="7">
        <f t="shared" si="6"/>
        <v>50.5</v>
      </c>
      <c r="M19" s="2">
        <f t="shared" si="7"/>
        <v>60600</v>
      </c>
    </row>
    <row r="20" spans="1:13">
      <c r="A20" t="s">
        <v>33</v>
      </c>
      <c r="B20" s="2">
        <v>220</v>
      </c>
      <c r="C20" s="7">
        <v>55</v>
      </c>
      <c r="D20" s="2">
        <f t="shared" si="0"/>
        <v>12100</v>
      </c>
      <c r="E20" s="9">
        <v>230</v>
      </c>
      <c r="F20" s="7">
        <f t="shared" si="1"/>
        <v>55</v>
      </c>
      <c r="G20" s="2">
        <f t="shared" si="2"/>
        <v>12650</v>
      </c>
      <c r="H20" s="9">
        <v>240</v>
      </c>
      <c r="I20" s="7">
        <f t="shared" si="3"/>
        <v>55</v>
      </c>
      <c r="J20" s="2">
        <f t="shared" si="4"/>
        <v>13200</v>
      </c>
      <c r="K20" s="9">
        <f t="shared" si="5"/>
        <v>690</v>
      </c>
      <c r="L20" s="7">
        <f t="shared" si="6"/>
        <v>55</v>
      </c>
      <c r="M20" s="2">
        <f t="shared" si="7"/>
        <v>37950</v>
      </c>
    </row>
    <row r="21" spans="1:13">
      <c r="A21" t="s">
        <v>34</v>
      </c>
      <c r="B21" s="2">
        <v>180</v>
      </c>
      <c r="C21" s="7">
        <v>60.5</v>
      </c>
      <c r="D21" s="2">
        <f t="shared" si="0"/>
        <v>10890</v>
      </c>
      <c r="E21" s="9">
        <v>200</v>
      </c>
      <c r="F21" s="7">
        <f t="shared" si="1"/>
        <v>60.5</v>
      </c>
      <c r="G21" s="2">
        <f t="shared" si="2"/>
        <v>12100</v>
      </c>
      <c r="H21" s="9">
        <v>220</v>
      </c>
      <c r="I21" s="7">
        <f t="shared" si="3"/>
        <v>60.5</v>
      </c>
      <c r="J21" s="2">
        <f t="shared" si="4"/>
        <v>13310</v>
      </c>
      <c r="K21" s="9">
        <f t="shared" si="5"/>
        <v>600</v>
      </c>
      <c r="L21" s="7">
        <f t="shared" si="6"/>
        <v>60.5</v>
      </c>
      <c r="M21" s="2">
        <f t="shared" si="7"/>
        <v>36300</v>
      </c>
    </row>
    <row r="22" spans="1:13">
      <c r="B22" s="2"/>
      <c r="J22" s="2"/>
      <c r="K22" s="9"/>
      <c r="L22" s="7"/>
      <c r="M22" s="2"/>
    </row>
    <row r="23" spans="1:13">
      <c r="K23" s="9"/>
      <c r="L23" s="7"/>
    </row>
    <row r="24" spans="1:13" ht="13" thickBot="1">
      <c r="A24" s="1" t="s">
        <v>3</v>
      </c>
      <c r="B24" s="12">
        <f t="shared" ref="B24:M24" si="8">SUM(B16:B22)</f>
        <v>1250</v>
      </c>
      <c r="C24" s="13">
        <f t="shared" si="8"/>
        <v>262.45</v>
      </c>
      <c r="D24" s="14">
        <f t="shared" si="8"/>
        <v>57302.5</v>
      </c>
      <c r="E24" s="15">
        <f t="shared" si="8"/>
        <v>1370</v>
      </c>
      <c r="F24" s="13">
        <f t="shared" si="8"/>
        <v>262.45</v>
      </c>
      <c r="G24" s="14">
        <f t="shared" si="8"/>
        <v>62759.5</v>
      </c>
      <c r="H24" s="15">
        <f t="shared" si="8"/>
        <v>1490</v>
      </c>
      <c r="I24" s="13">
        <f t="shared" si="8"/>
        <v>262.45</v>
      </c>
      <c r="J24" s="14">
        <f t="shared" si="8"/>
        <v>68216.5</v>
      </c>
      <c r="K24" s="15">
        <f t="shared" si="8"/>
        <v>4110</v>
      </c>
      <c r="L24" s="13">
        <f t="shared" si="8"/>
        <v>262.45</v>
      </c>
      <c r="M24" s="14">
        <f t="shared" si="8"/>
        <v>188278.5</v>
      </c>
    </row>
    <row r="27" spans="1:13">
      <c r="A27" s="26" t="str">
        <f>A12</f>
        <v xml:space="preserve">Projected </v>
      </c>
      <c r="B27" s="40" t="s">
        <v>0</v>
      </c>
      <c r="C27" s="41"/>
      <c r="D27" s="42"/>
      <c r="E27" s="40" t="s">
        <v>1</v>
      </c>
      <c r="F27" s="41"/>
      <c r="G27" s="42"/>
      <c r="H27" s="40" t="s">
        <v>2</v>
      </c>
      <c r="I27" s="41"/>
      <c r="J27" s="42"/>
      <c r="K27" s="40" t="s">
        <v>3</v>
      </c>
      <c r="L27" s="41"/>
      <c r="M27" s="42"/>
    </row>
    <row r="28" spans="1:13">
      <c r="A28" s="26" t="s">
        <v>63</v>
      </c>
      <c r="B28" s="20" t="s">
        <v>35</v>
      </c>
      <c r="C28" s="21" t="s">
        <v>36</v>
      </c>
      <c r="D28" s="22" t="s">
        <v>3</v>
      </c>
      <c r="E28" s="23" t="s">
        <v>35</v>
      </c>
      <c r="F28" s="21" t="s">
        <v>36</v>
      </c>
      <c r="G28" s="24" t="s">
        <v>3</v>
      </c>
      <c r="H28" s="23" t="s">
        <v>35</v>
      </c>
      <c r="I28" s="21" t="s">
        <v>36</v>
      </c>
      <c r="J28" s="25" t="s">
        <v>3</v>
      </c>
      <c r="K28" s="23" t="s">
        <v>35</v>
      </c>
      <c r="L28" s="21" t="s">
        <v>36</v>
      </c>
      <c r="M28" s="25" t="s">
        <v>3</v>
      </c>
    </row>
    <row r="29" spans="1:13">
      <c r="A29" s="1" t="s">
        <v>38</v>
      </c>
      <c r="K29" s="9"/>
      <c r="L29" s="7"/>
    </row>
    <row r="30" spans="1:13">
      <c r="K30" s="9"/>
      <c r="L30" s="7"/>
    </row>
    <row r="31" spans="1:13">
      <c r="A31" t="s">
        <v>30</v>
      </c>
      <c r="B31" s="2">
        <v>100</v>
      </c>
      <c r="C31" s="7">
        <f t="shared" ref="C31:C36" si="9">0.5*C16</f>
        <v>12.6</v>
      </c>
      <c r="D31" s="2">
        <f>B31*C31</f>
        <v>1260</v>
      </c>
      <c r="E31" s="9">
        <v>110</v>
      </c>
      <c r="F31" s="7">
        <f t="shared" ref="F31:F36" si="10">C31</f>
        <v>12.6</v>
      </c>
      <c r="G31" s="2">
        <f>E31*F31</f>
        <v>1386</v>
      </c>
      <c r="H31" s="9">
        <v>120</v>
      </c>
      <c r="I31" s="7">
        <f t="shared" ref="I31:I36" si="11">F31</f>
        <v>12.6</v>
      </c>
      <c r="J31" s="2">
        <f>H31*I31</f>
        <v>1512</v>
      </c>
      <c r="K31" s="9">
        <f t="shared" ref="K31:K38" si="12">B31+E31+H31</f>
        <v>330</v>
      </c>
      <c r="L31" s="7">
        <f t="shared" ref="L31:L38" si="13">I31</f>
        <v>12.6</v>
      </c>
      <c r="M31" s="2">
        <f t="shared" ref="M31:M38" si="14">K31*L31</f>
        <v>4158</v>
      </c>
    </row>
    <row r="32" spans="1:13">
      <c r="A32" t="s">
        <v>31</v>
      </c>
      <c r="B32" s="2">
        <v>220</v>
      </c>
      <c r="C32" s="7">
        <f t="shared" si="9"/>
        <v>15</v>
      </c>
      <c r="D32" s="2">
        <f t="shared" ref="D32:D38" si="15">B32*C32</f>
        <v>3300</v>
      </c>
      <c r="E32" s="9">
        <v>240</v>
      </c>
      <c r="F32" s="7">
        <f t="shared" si="10"/>
        <v>15</v>
      </c>
      <c r="G32" s="2">
        <f t="shared" ref="G32:G38" si="16">E32*F32</f>
        <v>3600</v>
      </c>
      <c r="H32" s="9">
        <v>260</v>
      </c>
      <c r="I32" s="7">
        <f t="shared" si="11"/>
        <v>15</v>
      </c>
      <c r="J32" s="2">
        <f t="shared" ref="J32:J38" si="17">H32*I32</f>
        <v>3900</v>
      </c>
      <c r="K32" s="9">
        <f t="shared" si="12"/>
        <v>720</v>
      </c>
      <c r="L32" s="7">
        <f t="shared" si="13"/>
        <v>15</v>
      </c>
      <c r="M32" s="2">
        <f t="shared" si="14"/>
        <v>10800</v>
      </c>
    </row>
    <row r="33" spans="1:13">
      <c r="A33" t="s">
        <v>32</v>
      </c>
      <c r="B33" s="2">
        <v>170</v>
      </c>
      <c r="C33" s="7">
        <f t="shared" si="9"/>
        <v>20.625</v>
      </c>
      <c r="D33" s="2">
        <f t="shared" si="15"/>
        <v>3506.25</v>
      </c>
      <c r="E33" s="9">
        <v>190</v>
      </c>
      <c r="F33" s="7">
        <f t="shared" si="10"/>
        <v>20.625</v>
      </c>
      <c r="G33" s="2">
        <f t="shared" si="16"/>
        <v>3918.75</v>
      </c>
      <c r="H33" s="9">
        <v>210</v>
      </c>
      <c r="I33" s="7">
        <f t="shared" si="11"/>
        <v>20.625</v>
      </c>
      <c r="J33" s="2">
        <f t="shared" si="17"/>
        <v>4331.25</v>
      </c>
      <c r="K33" s="9">
        <f t="shared" si="12"/>
        <v>570</v>
      </c>
      <c r="L33" s="7">
        <f t="shared" si="13"/>
        <v>20.625</v>
      </c>
      <c r="M33" s="2">
        <f t="shared" si="14"/>
        <v>11756.25</v>
      </c>
    </row>
    <row r="34" spans="1:13">
      <c r="A34" t="s">
        <v>59</v>
      </c>
      <c r="B34" s="2">
        <v>360</v>
      </c>
      <c r="C34" s="7">
        <f t="shared" si="9"/>
        <v>25.25</v>
      </c>
      <c r="D34" s="2">
        <f t="shared" si="15"/>
        <v>9090</v>
      </c>
      <c r="E34" s="9">
        <v>400</v>
      </c>
      <c r="F34" s="7">
        <f t="shared" si="10"/>
        <v>25.25</v>
      </c>
      <c r="G34" s="2">
        <f t="shared" si="16"/>
        <v>10100</v>
      </c>
      <c r="H34" s="9">
        <v>440</v>
      </c>
      <c r="I34" s="7">
        <f t="shared" si="11"/>
        <v>25.25</v>
      </c>
      <c r="J34" s="2">
        <f t="shared" si="17"/>
        <v>11110</v>
      </c>
      <c r="K34" s="9">
        <f t="shared" si="12"/>
        <v>1200</v>
      </c>
      <c r="L34" s="7">
        <f t="shared" si="13"/>
        <v>25.25</v>
      </c>
      <c r="M34" s="2">
        <f t="shared" si="14"/>
        <v>30300</v>
      </c>
    </row>
    <row r="35" spans="1:13">
      <c r="A35" t="s">
        <v>33</v>
      </c>
      <c r="B35" s="2">
        <v>220</v>
      </c>
      <c r="C35" s="7">
        <f t="shared" si="9"/>
        <v>27.5</v>
      </c>
      <c r="D35" s="2">
        <f t="shared" si="15"/>
        <v>6050</v>
      </c>
      <c r="E35" s="9">
        <v>230</v>
      </c>
      <c r="F35" s="7">
        <f t="shared" si="10"/>
        <v>27.5</v>
      </c>
      <c r="G35" s="2">
        <f t="shared" si="16"/>
        <v>6325</v>
      </c>
      <c r="H35" s="9">
        <v>240</v>
      </c>
      <c r="I35" s="7">
        <f t="shared" si="11"/>
        <v>27.5</v>
      </c>
      <c r="J35" s="2">
        <f t="shared" si="17"/>
        <v>6600</v>
      </c>
      <c r="K35" s="9">
        <f t="shared" si="12"/>
        <v>690</v>
      </c>
      <c r="L35" s="7">
        <f t="shared" si="13"/>
        <v>27.5</v>
      </c>
      <c r="M35" s="2">
        <f t="shared" si="14"/>
        <v>18975</v>
      </c>
    </row>
    <row r="36" spans="1:13">
      <c r="A36" t="s">
        <v>34</v>
      </c>
      <c r="B36" s="2">
        <v>180</v>
      </c>
      <c r="C36" s="7">
        <f t="shared" si="9"/>
        <v>30.25</v>
      </c>
      <c r="D36" s="2">
        <f t="shared" si="15"/>
        <v>5445</v>
      </c>
      <c r="E36" s="9">
        <v>200</v>
      </c>
      <c r="F36" s="7">
        <f t="shared" si="10"/>
        <v>30.25</v>
      </c>
      <c r="G36" s="2">
        <f t="shared" si="16"/>
        <v>6050</v>
      </c>
      <c r="H36" s="9">
        <v>220</v>
      </c>
      <c r="I36" s="7">
        <f t="shared" si="11"/>
        <v>30.25</v>
      </c>
      <c r="J36" s="2">
        <f t="shared" si="17"/>
        <v>6655</v>
      </c>
      <c r="K36" s="9">
        <f t="shared" si="12"/>
        <v>600</v>
      </c>
      <c r="L36" s="7">
        <f t="shared" si="13"/>
        <v>30.25</v>
      </c>
      <c r="M36" s="2">
        <f t="shared" si="14"/>
        <v>18150</v>
      </c>
    </row>
    <row r="37" spans="1:13">
      <c r="A37" t="s">
        <v>39</v>
      </c>
      <c r="B37" s="2">
        <f>B24</f>
        <v>1250</v>
      </c>
      <c r="C37" s="7">
        <v>2</v>
      </c>
      <c r="D37" s="2">
        <f t="shared" si="15"/>
        <v>2500</v>
      </c>
      <c r="E37" s="2">
        <f>E24</f>
        <v>1370</v>
      </c>
      <c r="F37" s="7">
        <v>2</v>
      </c>
      <c r="G37" s="2">
        <f t="shared" si="16"/>
        <v>2740</v>
      </c>
      <c r="H37" s="2">
        <f>H24</f>
        <v>1490</v>
      </c>
      <c r="I37" s="7">
        <v>2</v>
      </c>
      <c r="J37" s="2">
        <f t="shared" si="17"/>
        <v>2980</v>
      </c>
      <c r="K37" s="9">
        <f t="shared" si="12"/>
        <v>4110</v>
      </c>
      <c r="L37" s="7">
        <f t="shared" si="13"/>
        <v>2</v>
      </c>
      <c r="M37" s="2">
        <f t="shared" si="14"/>
        <v>8220</v>
      </c>
    </row>
    <row r="38" spans="1:13">
      <c r="A38" t="s">
        <v>40</v>
      </c>
      <c r="B38" s="2">
        <f>B24</f>
        <v>1250</v>
      </c>
      <c r="C38" s="7">
        <v>1.5</v>
      </c>
      <c r="D38" s="2">
        <f t="shared" si="15"/>
        <v>1875</v>
      </c>
      <c r="E38" s="2">
        <f>E24</f>
        <v>1370</v>
      </c>
      <c r="F38" s="7">
        <v>1.5</v>
      </c>
      <c r="G38" s="2">
        <f t="shared" si="16"/>
        <v>2055</v>
      </c>
      <c r="H38" s="2">
        <f>H24</f>
        <v>1490</v>
      </c>
      <c r="I38" s="7">
        <v>1.5</v>
      </c>
      <c r="J38" s="2">
        <f t="shared" si="17"/>
        <v>2235</v>
      </c>
      <c r="K38" s="9">
        <f t="shared" si="12"/>
        <v>4110</v>
      </c>
      <c r="L38" s="7">
        <f t="shared" si="13"/>
        <v>1.5</v>
      </c>
      <c r="M38" s="2">
        <f t="shared" si="14"/>
        <v>6165</v>
      </c>
    </row>
    <row r="39" spans="1:13">
      <c r="K39" s="9"/>
      <c r="L39" s="7"/>
    </row>
    <row r="40" spans="1:13" ht="13" thickBot="1">
      <c r="A40" s="1" t="s">
        <v>3</v>
      </c>
      <c r="B40" s="16"/>
      <c r="C40" s="13">
        <f>SUM(C31:C37)</f>
        <v>133.22499999999999</v>
      </c>
      <c r="D40" s="14">
        <f>SUM(D31:D37)</f>
        <v>31151.25</v>
      </c>
      <c r="E40" s="15">
        <f>SUM(E31:E37)</f>
        <v>2740</v>
      </c>
      <c r="F40" s="13">
        <f>SUM(F31:F37)</f>
        <v>133.22499999999999</v>
      </c>
      <c r="G40" s="14">
        <f>SUM(G31:G37)</f>
        <v>34119.75</v>
      </c>
      <c r="H40" s="17"/>
      <c r="I40" s="13">
        <f>SUM(I31:I37)</f>
        <v>133.22499999999999</v>
      </c>
      <c r="J40" s="14">
        <f>SUM(J31:J37)</f>
        <v>37088.25</v>
      </c>
      <c r="K40" s="17"/>
      <c r="L40" s="13">
        <f>SUM(L31:L37)</f>
        <v>133.22499999999999</v>
      </c>
      <c r="M40" s="14">
        <f>SUM(M31:M37)</f>
        <v>102359.25</v>
      </c>
    </row>
    <row r="43" spans="1:13" s="19" customFormat="1" ht="13" thickBot="1">
      <c r="A43" s="27" t="s">
        <v>41</v>
      </c>
      <c r="B43" s="28"/>
      <c r="C43" s="29" t="str">
        <f>B12</f>
        <v>July</v>
      </c>
      <c r="D43" s="30">
        <f>D24-D40</f>
        <v>26151.25</v>
      </c>
      <c r="E43" s="31"/>
      <c r="F43" s="29" t="str">
        <f>E12</f>
        <v>August</v>
      </c>
      <c r="G43" s="30">
        <f>G24-G40</f>
        <v>28639.75</v>
      </c>
      <c r="H43" s="31"/>
      <c r="I43" s="29" t="str">
        <f>H12</f>
        <v>September</v>
      </c>
      <c r="J43" s="30">
        <f>J24-J40</f>
        <v>31128.25</v>
      </c>
      <c r="K43" s="28"/>
      <c r="L43" s="28" t="str">
        <f>K12</f>
        <v>Total</v>
      </c>
      <c r="M43" s="30">
        <f>M24-M40</f>
        <v>85919.25</v>
      </c>
    </row>
    <row r="44" spans="1:13" ht="13" thickTop="1"/>
  </sheetData>
  <mergeCells count="11">
    <mergeCell ref="B27:D27"/>
    <mergeCell ref="E27:G27"/>
    <mergeCell ref="H27:J27"/>
    <mergeCell ref="K27:M27"/>
    <mergeCell ref="A8:M8"/>
    <mergeCell ref="A9:M9"/>
    <mergeCell ref="A10:M10"/>
    <mergeCell ref="B12:D12"/>
    <mergeCell ref="E12:G12"/>
    <mergeCell ref="H12:J12"/>
    <mergeCell ref="K12:M12"/>
  </mergeCells>
  <phoneticPr fontId="2" type="noConversion"/>
  <pageMargins left="0.75000000000000011" right="0.75000000000000011" top="1" bottom="1" header="0.5" footer="0.5"/>
  <pageSetup paperSize="9" scale="76" orientation="landscape" horizontalDpi="4294967293" verticalDpi="4294967293"/>
  <headerFooter alignWithMargins="0">
    <oddFooter>&amp;L&amp;K000000ABC Company Budget - Sales Budget&amp;C&amp;"Calibri,Regular"&amp;11&amp;K000000© Money Pennys Pty Ltd_x000D_Tel: 1300 885 834_x000D_Email: karen@moneypennys.com.au&amp;R&amp;K000000&amp;N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52"/>
  <sheetViews>
    <sheetView topLeftCell="A15" workbookViewId="0">
      <selection activeCell="G21" sqref="G21"/>
    </sheetView>
  </sheetViews>
  <sheetFormatPr baseColWidth="10" defaultColWidth="9.1640625" defaultRowHeight="12" x14ac:dyDescent="0"/>
  <cols>
    <col min="1" max="1" width="31.83203125" style="2" bestFit="1" customWidth="1"/>
    <col min="2" max="2" width="14.5" style="2" customWidth="1"/>
    <col min="3" max="5" width="12.33203125" style="2" customWidth="1"/>
    <col min="6" max="16384" width="9.1640625" style="2"/>
  </cols>
  <sheetData>
    <row r="8" spans="1:5" ht="17">
      <c r="A8" s="44" t="s">
        <v>29</v>
      </c>
      <c r="B8" s="44"/>
      <c r="C8" s="44"/>
      <c r="D8" s="44"/>
      <c r="E8" s="44"/>
    </row>
    <row r="9" spans="1:5" ht="17">
      <c r="A9" s="44" t="s">
        <v>61</v>
      </c>
      <c r="B9" s="44"/>
      <c r="C9" s="44"/>
      <c r="D9" s="44"/>
      <c r="E9" s="44"/>
    </row>
    <row r="10" spans="1:5" ht="17">
      <c r="A10" s="44" t="s">
        <v>42</v>
      </c>
      <c r="B10" s="44"/>
      <c r="C10" s="44"/>
      <c r="D10" s="44"/>
      <c r="E10" s="44"/>
    </row>
    <row r="12" spans="1:5">
      <c r="A12" s="32"/>
      <c r="B12" s="33" t="s">
        <v>0</v>
      </c>
      <c r="C12" s="33" t="s">
        <v>1</v>
      </c>
      <c r="D12" s="33" t="s">
        <v>2</v>
      </c>
      <c r="E12" s="33" t="s">
        <v>3</v>
      </c>
    </row>
    <row r="13" spans="1:5">
      <c r="A13" s="32"/>
      <c r="B13" s="33"/>
      <c r="C13" s="33"/>
      <c r="D13" s="33"/>
      <c r="E13" s="33"/>
    </row>
    <row r="14" spans="1:5">
      <c r="A14" s="34" t="s">
        <v>54</v>
      </c>
      <c r="B14" s="32"/>
      <c r="C14" s="32"/>
      <c r="D14" s="32"/>
      <c r="E14" s="32"/>
    </row>
    <row r="16" spans="1:5">
      <c r="A16" s="2" t="s">
        <v>54</v>
      </c>
      <c r="B16" s="11">
        <f>'Sales Budget'!D24</f>
        <v>57302.5</v>
      </c>
      <c r="C16" s="11">
        <f>'Sales Budget'!G24</f>
        <v>62759.5</v>
      </c>
      <c r="D16" s="11">
        <f>'Sales Budget'!J24</f>
        <v>68216.5</v>
      </c>
      <c r="E16" s="11">
        <f>SUM(B16:D16)</f>
        <v>188278.5</v>
      </c>
    </row>
    <row r="17" spans="1:5">
      <c r="A17" s="2" t="s">
        <v>55</v>
      </c>
      <c r="B17" s="11">
        <f>'Sales Budget'!D40</f>
        <v>31151.25</v>
      </c>
      <c r="C17" s="11">
        <f>'Sales Budget'!G40</f>
        <v>34119.75</v>
      </c>
      <c r="D17" s="11">
        <f>'Sales Budget'!J40</f>
        <v>37088.25</v>
      </c>
      <c r="E17" s="11">
        <f>SUM(B17:D17)</f>
        <v>102359.25</v>
      </c>
    </row>
    <row r="18" spans="1:5">
      <c r="B18" s="37"/>
      <c r="C18" s="37"/>
      <c r="D18" s="37"/>
      <c r="E18" s="37"/>
    </row>
    <row r="19" spans="1:5">
      <c r="A19" s="34" t="s">
        <v>41</v>
      </c>
      <c r="B19" s="36">
        <f>B16-B17</f>
        <v>26151.25</v>
      </c>
      <c r="C19" s="36">
        <f>C16-C17</f>
        <v>28639.75</v>
      </c>
      <c r="D19" s="36">
        <f>D16-D17</f>
        <v>31128.25</v>
      </c>
      <c r="E19" s="36">
        <f>E16-E17</f>
        <v>85919.25</v>
      </c>
    </row>
    <row r="20" spans="1:5">
      <c r="B20" s="11"/>
      <c r="C20" s="11"/>
      <c r="D20" s="11"/>
      <c r="E20" s="11"/>
    </row>
    <row r="21" spans="1:5">
      <c r="A21" s="34" t="s">
        <v>56</v>
      </c>
      <c r="B21" s="11"/>
      <c r="C21" s="11"/>
      <c r="D21" s="11"/>
      <c r="E21" s="11"/>
    </row>
    <row r="22" spans="1:5">
      <c r="A22" s="2" t="s">
        <v>8</v>
      </c>
      <c r="B22" s="11">
        <v>520</v>
      </c>
      <c r="C22" s="11">
        <v>520</v>
      </c>
      <c r="D22" s="11">
        <v>520</v>
      </c>
      <c r="E22" s="11">
        <f>SUM(B22:D22)</f>
        <v>1560</v>
      </c>
    </row>
    <row r="23" spans="1:5">
      <c r="A23" s="2" t="s">
        <v>9</v>
      </c>
      <c r="B23" s="11">
        <v>820</v>
      </c>
      <c r="C23" s="11">
        <v>820</v>
      </c>
      <c r="D23" s="11">
        <v>820</v>
      </c>
      <c r="E23" s="11">
        <f t="shared" ref="E23:E42" si="0">SUM(B23:D23)</f>
        <v>2460</v>
      </c>
    </row>
    <row r="24" spans="1:5">
      <c r="A24" s="2" t="s">
        <v>10</v>
      </c>
      <c r="B24" s="11">
        <v>236</v>
      </c>
      <c r="C24" s="11">
        <v>236</v>
      </c>
      <c r="D24" s="11">
        <v>236</v>
      </c>
      <c r="E24" s="11">
        <f t="shared" si="0"/>
        <v>708</v>
      </c>
    </row>
    <row r="25" spans="1:5">
      <c r="A25" s="2" t="s">
        <v>12</v>
      </c>
      <c r="B25" s="11">
        <v>400</v>
      </c>
      <c r="C25" s="11">
        <v>400</v>
      </c>
      <c r="D25" s="11">
        <v>400</v>
      </c>
      <c r="E25" s="11">
        <f t="shared" si="0"/>
        <v>1200</v>
      </c>
    </row>
    <row r="26" spans="1:5">
      <c r="A26" s="2" t="s">
        <v>13</v>
      </c>
      <c r="B26" s="11">
        <v>212</v>
      </c>
      <c r="C26" s="11">
        <v>212</v>
      </c>
      <c r="D26" s="11">
        <v>212</v>
      </c>
      <c r="E26" s="11">
        <f t="shared" si="0"/>
        <v>636</v>
      </c>
    </row>
    <row r="27" spans="1:5">
      <c r="A27" s="2" t="s">
        <v>14</v>
      </c>
      <c r="B27" s="11">
        <v>775</v>
      </c>
      <c r="C27" s="11">
        <v>775</v>
      </c>
      <c r="D27" s="11">
        <v>775</v>
      </c>
      <c r="E27" s="11">
        <f t="shared" si="0"/>
        <v>2325</v>
      </c>
    </row>
    <row r="28" spans="1:5">
      <c r="A28" s="2" t="s">
        <v>15</v>
      </c>
      <c r="B28" s="11">
        <v>181</v>
      </c>
      <c r="C28" s="11">
        <v>225</v>
      </c>
      <c r="D28" s="11">
        <v>181</v>
      </c>
      <c r="E28" s="11">
        <f t="shared" si="0"/>
        <v>587</v>
      </c>
    </row>
    <row r="29" spans="1:5">
      <c r="A29" s="2" t="s">
        <v>16</v>
      </c>
      <c r="B29" s="11">
        <v>150</v>
      </c>
      <c r="C29" s="11">
        <v>150</v>
      </c>
      <c r="D29" s="11">
        <v>150</v>
      </c>
      <c r="E29" s="11">
        <f t="shared" si="0"/>
        <v>450</v>
      </c>
    </row>
    <row r="30" spans="1:5">
      <c r="A30" s="2" t="s">
        <v>24</v>
      </c>
      <c r="B30" s="11">
        <v>55</v>
      </c>
      <c r="C30" s="11">
        <v>55</v>
      </c>
      <c r="D30" s="11">
        <v>55</v>
      </c>
      <c r="E30" s="11">
        <f t="shared" si="0"/>
        <v>165</v>
      </c>
    </row>
    <row r="31" spans="1:5">
      <c r="A31" s="2" t="s">
        <v>17</v>
      </c>
      <c r="B31" s="11">
        <v>1000</v>
      </c>
      <c r="C31" s="11">
        <v>1000</v>
      </c>
      <c r="D31" s="11">
        <v>1000</v>
      </c>
      <c r="E31" s="11">
        <f t="shared" si="0"/>
        <v>3000</v>
      </c>
    </row>
    <row r="32" spans="1:5">
      <c r="A32" s="2" t="s">
        <v>50</v>
      </c>
      <c r="B32" s="11">
        <v>2352</v>
      </c>
      <c r="C32" s="11">
        <v>2352</v>
      </c>
      <c r="D32" s="11">
        <v>2352</v>
      </c>
      <c r="E32" s="11">
        <f t="shared" si="0"/>
        <v>7056</v>
      </c>
    </row>
    <row r="33" spans="1:6">
      <c r="A33" s="2" t="s">
        <v>18</v>
      </c>
      <c r="B33" s="11">
        <v>95</v>
      </c>
      <c r="C33" s="11">
        <v>95</v>
      </c>
      <c r="D33" s="11">
        <v>95</v>
      </c>
      <c r="E33" s="11">
        <f t="shared" si="0"/>
        <v>285</v>
      </c>
    </row>
    <row r="34" spans="1:6">
      <c r="A34" s="2" t="s">
        <v>19</v>
      </c>
      <c r="B34" s="11">
        <v>300</v>
      </c>
      <c r="C34" s="11">
        <v>300</v>
      </c>
      <c r="D34" s="11">
        <v>300</v>
      </c>
      <c r="E34" s="11">
        <f t="shared" si="0"/>
        <v>900</v>
      </c>
    </row>
    <row r="35" spans="1:6">
      <c r="A35" s="2" t="s">
        <v>51</v>
      </c>
      <c r="B35" s="11">
        <v>1633</v>
      </c>
      <c r="C35" s="11">
        <v>1633</v>
      </c>
      <c r="D35" s="11">
        <v>1633</v>
      </c>
      <c r="E35" s="11">
        <f t="shared" si="0"/>
        <v>4899</v>
      </c>
    </row>
    <row r="36" spans="1:6">
      <c r="A36" s="2" t="s">
        <v>20</v>
      </c>
      <c r="B36" s="11">
        <v>100</v>
      </c>
      <c r="C36" s="11">
        <v>100</v>
      </c>
      <c r="D36" s="11">
        <v>100</v>
      </c>
      <c r="E36" s="11">
        <f t="shared" si="0"/>
        <v>300</v>
      </c>
    </row>
    <row r="37" spans="1:6">
      <c r="A37" s="2" t="s">
        <v>21</v>
      </c>
      <c r="B37" s="11">
        <v>35</v>
      </c>
      <c r="C37" s="11">
        <v>35</v>
      </c>
      <c r="D37" s="11">
        <v>35</v>
      </c>
      <c r="E37" s="11">
        <f t="shared" si="0"/>
        <v>105</v>
      </c>
    </row>
    <row r="38" spans="1:6">
      <c r="A38" s="2" t="s">
        <v>25</v>
      </c>
      <c r="B38" s="11">
        <v>148</v>
      </c>
      <c r="C38" s="11">
        <v>220</v>
      </c>
      <c r="D38" s="11">
        <v>148</v>
      </c>
      <c r="E38" s="11">
        <f t="shared" si="0"/>
        <v>516</v>
      </c>
    </row>
    <row r="39" spans="1:6">
      <c r="A39" s="2" t="s">
        <v>22</v>
      </c>
      <c r="B39" s="11">
        <f>0.09*B42</f>
        <v>1099.44</v>
      </c>
      <c r="C39" s="11">
        <f>0.09*C42</f>
        <v>1099.44</v>
      </c>
      <c r="D39" s="11">
        <f>0.09*D42</f>
        <v>1099.44</v>
      </c>
      <c r="E39" s="11">
        <f t="shared" si="0"/>
        <v>3298.32</v>
      </c>
    </row>
    <row r="40" spans="1:6">
      <c r="A40" s="2" t="s">
        <v>23</v>
      </c>
      <c r="B40" s="11">
        <v>1255</v>
      </c>
      <c r="C40" s="11">
        <v>1255</v>
      </c>
      <c r="D40" s="11">
        <v>1255</v>
      </c>
      <c r="E40" s="11">
        <f t="shared" si="0"/>
        <v>3765</v>
      </c>
    </row>
    <row r="41" spans="1:6">
      <c r="A41" s="2" t="s">
        <v>11</v>
      </c>
      <c r="B41" s="11">
        <v>1500</v>
      </c>
      <c r="C41" s="11">
        <v>1500</v>
      </c>
      <c r="D41" s="11">
        <v>1500</v>
      </c>
      <c r="E41" s="11">
        <f t="shared" si="0"/>
        <v>4500</v>
      </c>
    </row>
    <row r="42" spans="1:6">
      <c r="A42" s="2" t="s">
        <v>52</v>
      </c>
      <c r="B42" s="11">
        <v>12216</v>
      </c>
      <c r="C42" s="11">
        <v>12216</v>
      </c>
      <c r="D42" s="11">
        <v>12216</v>
      </c>
      <c r="E42" s="11">
        <f t="shared" si="0"/>
        <v>36648</v>
      </c>
    </row>
    <row r="43" spans="1:6">
      <c r="B43" s="37"/>
      <c r="C43" s="37"/>
      <c r="D43" s="37"/>
      <c r="E43" s="37"/>
    </row>
    <row r="44" spans="1:6">
      <c r="A44" s="34" t="s">
        <v>57</v>
      </c>
      <c r="B44" s="36">
        <f>SUM(B22:B43)</f>
        <v>25082.440000000002</v>
      </c>
      <c r="C44" s="36">
        <f>SUM(C22:C43)</f>
        <v>25198.440000000002</v>
      </c>
      <c r="D44" s="36">
        <f>SUM(D22:D43)</f>
        <v>25082.440000000002</v>
      </c>
      <c r="E44" s="36">
        <f>SUM(E22:E43)</f>
        <v>75363.320000000007</v>
      </c>
    </row>
    <row r="45" spans="1:6">
      <c r="B45" s="11"/>
      <c r="C45" s="11"/>
      <c r="D45" s="11"/>
      <c r="E45" s="11"/>
    </row>
    <row r="46" spans="1:6" ht="13" thickBot="1">
      <c r="A46" s="34" t="s">
        <v>58</v>
      </c>
      <c r="B46" s="39">
        <f>B19-B44</f>
        <v>1068.8099999999977</v>
      </c>
      <c r="C46" s="39">
        <f>C19-C44</f>
        <v>3441.3099999999977</v>
      </c>
      <c r="D46" s="39">
        <f>D19-D44</f>
        <v>6045.8099999999977</v>
      </c>
      <c r="E46" s="39">
        <f>E19-E44</f>
        <v>10555.929999999993</v>
      </c>
    </row>
    <row r="47" spans="1:6" ht="13" thickTop="1">
      <c r="A47" s="4"/>
    </row>
    <row r="48" spans="1:6">
      <c r="A48" s="18"/>
      <c r="B48" s="18"/>
      <c r="C48" s="18"/>
      <c r="D48" s="18"/>
      <c r="E48" s="18"/>
      <c r="F48" s="18"/>
    </row>
    <row r="49" spans="1:6">
      <c r="A49" s="18"/>
      <c r="B49" s="18"/>
      <c r="C49" s="18"/>
      <c r="D49" s="18"/>
      <c r="E49" s="18"/>
      <c r="F49" s="18"/>
    </row>
    <row r="50" spans="1:6">
      <c r="A50" s="18"/>
      <c r="B50" s="18"/>
      <c r="C50" s="18"/>
      <c r="D50" s="18"/>
      <c r="E50" s="18"/>
      <c r="F50" s="18"/>
    </row>
    <row r="51" spans="1:6">
      <c r="A51" s="18"/>
      <c r="B51" s="18"/>
      <c r="C51" s="18"/>
      <c r="D51" s="18"/>
      <c r="E51" s="18"/>
      <c r="F51" s="18"/>
    </row>
    <row r="52" spans="1:6">
      <c r="A52" s="18"/>
      <c r="B52" s="18"/>
      <c r="C52" s="18"/>
      <c r="D52" s="18"/>
      <c r="E52" s="18"/>
      <c r="F52" s="18"/>
    </row>
  </sheetData>
  <mergeCells count="3">
    <mergeCell ref="A8:E8"/>
    <mergeCell ref="A9:E9"/>
    <mergeCell ref="A10:E10"/>
  </mergeCells>
  <phoneticPr fontId="2" type="noConversion"/>
  <pageMargins left="0.75000000000000011" right="0.75000000000000011" top="1" bottom="1" header="0.5" footer="0.5"/>
  <pageSetup paperSize="9" scale="97" orientation="portrait"/>
  <headerFooter alignWithMargins="0">
    <oddFooter>&amp;L&amp;K000000ABC Company Budget - Profit and Loss&amp;C&amp;"Calibri,Regular"&amp;11&amp;K000000© Money Pennys Pty Ltd_x000D_Tel: 1300 885 834_x000D_Email: karen@moneypennys.com.au&amp;R&amp;K000000&amp;P</oddFooter>
  </headerFooter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62"/>
  <sheetViews>
    <sheetView tabSelected="1" topLeftCell="A9" workbookViewId="0">
      <selection activeCell="G9" sqref="G9"/>
    </sheetView>
  </sheetViews>
  <sheetFormatPr baseColWidth="10" defaultColWidth="9.1640625" defaultRowHeight="12" x14ac:dyDescent="0"/>
  <cols>
    <col min="1" max="1" width="31.83203125" style="2" bestFit="1" customWidth="1"/>
    <col min="2" max="2" width="14.5" style="2" customWidth="1"/>
    <col min="3" max="5" width="12.33203125" style="2" customWidth="1"/>
    <col min="6" max="16384" width="9.1640625" style="2"/>
  </cols>
  <sheetData>
    <row r="8" spans="1:5" ht="17">
      <c r="A8" s="44" t="s">
        <v>29</v>
      </c>
      <c r="B8" s="44"/>
      <c r="C8" s="44"/>
      <c r="D8" s="44"/>
      <c r="E8" s="44"/>
    </row>
    <row r="9" spans="1:5" ht="17">
      <c r="A9" s="44" t="s">
        <v>4</v>
      </c>
      <c r="B9" s="44"/>
      <c r="C9" s="44"/>
      <c r="D9" s="44"/>
      <c r="E9" s="44"/>
    </row>
    <row r="10" spans="1:5" ht="17">
      <c r="A10" s="44" t="s">
        <v>42</v>
      </c>
      <c r="B10" s="44"/>
      <c r="C10" s="44"/>
      <c r="D10" s="44"/>
      <c r="E10" s="44"/>
    </row>
    <row r="12" spans="1:5">
      <c r="B12" s="3" t="s">
        <v>0</v>
      </c>
      <c r="C12" s="3" t="s">
        <v>1</v>
      </c>
      <c r="D12" s="3" t="s">
        <v>2</v>
      </c>
      <c r="E12" s="3" t="s">
        <v>3</v>
      </c>
    </row>
    <row r="14" spans="1:5" s="32" customFormat="1">
      <c r="A14" s="34" t="s">
        <v>43</v>
      </c>
      <c r="B14" s="36">
        <v>52316</v>
      </c>
      <c r="C14" s="36">
        <f>B61</f>
        <v>35770.81</v>
      </c>
      <c r="D14" s="36">
        <f>C61</f>
        <v>20044.119999999995</v>
      </c>
      <c r="E14" s="36">
        <f>D61</f>
        <v>5343.179999999993</v>
      </c>
    </row>
    <row r="15" spans="1:5">
      <c r="B15" s="11"/>
      <c r="C15" s="11"/>
      <c r="D15" s="11"/>
      <c r="E15" s="11"/>
    </row>
    <row r="16" spans="1:5">
      <c r="A16" s="4" t="s">
        <v>5</v>
      </c>
      <c r="B16" s="11"/>
      <c r="C16" s="11"/>
      <c r="D16" s="11"/>
      <c r="E16" s="11"/>
    </row>
    <row r="17" spans="1:5">
      <c r="A17" s="2" t="s">
        <v>44</v>
      </c>
      <c r="B17" s="11">
        <v>41110</v>
      </c>
      <c r="C17" s="11">
        <v>46218</v>
      </c>
      <c r="D17" s="11">
        <f>'Sales Budget'!D24</f>
        <v>57302.5</v>
      </c>
      <c r="E17" s="11">
        <f>SUM(B17:D17)</f>
        <v>144630.5</v>
      </c>
    </row>
    <row r="18" spans="1:5">
      <c r="A18" s="2" t="s">
        <v>6</v>
      </c>
      <c r="B18" s="11">
        <v>0</v>
      </c>
      <c r="C18" s="11">
        <v>0</v>
      </c>
      <c r="D18" s="11">
        <v>0</v>
      </c>
      <c r="E18" s="11">
        <f>SUM(B18:D18)</f>
        <v>0</v>
      </c>
    </row>
    <row r="19" spans="1:5">
      <c r="B19" s="37"/>
      <c r="C19" s="37"/>
      <c r="D19" s="37"/>
      <c r="E19" s="37"/>
    </row>
    <row r="20" spans="1:5" s="32" customFormat="1">
      <c r="A20" s="34" t="s">
        <v>7</v>
      </c>
      <c r="B20" s="36">
        <f>SUM(B17:B19)</f>
        <v>41110</v>
      </c>
      <c r="C20" s="36">
        <f>SUM(C17:C19)</f>
        <v>46218</v>
      </c>
      <c r="D20" s="36">
        <f>SUM(D17:D19)</f>
        <v>57302.5</v>
      </c>
      <c r="E20" s="36">
        <f>SUM(E17:E19)</f>
        <v>144630.5</v>
      </c>
    </row>
    <row r="21" spans="1:5">
      <c r="B21" s="11"/>
      <c r="C21" s="11"/>
      <c r="D21" s="11"/>
      <c r="E21" s="11"/>
    </row>
    <row r="22" spans="1:5">
      <c r="A22" s="4" t="s">
        <v>26</v>
      </c>
      <c r="B22" s="11"/>
      <c r="C22" s="11"/>
      <c r="D22" s="11"/>
      <c r="E22" s="11"/>
    </row>
    <row r="23" spans="1:5">
      <c r="A23" s="4" t="s">
        <v>45</v>
      </c>
      <c r="B23" s="11"/>
      <c r="C23" s="11"/>
      <c r="D23" s="11"/>
      <c r="E23" s="11"/>
    </row>
    <row r="24" spans="1:5">
      <c r="B24" s="11"/>
      <c r="C24" s="11"/>
      <c r="D24" s="11"/>
      <c r="E24" s="11"/>
    </row>
    <row r="25" spans="1:5">
      <c r="A25" s="2" t="s">
        <v>46</v>
      </c>
      <c r="B25" s="11">
        <f>'Sales Budget'!G31+'Sales Budget'!G32+'Sales Budget'!G33</f>
        <v>8904.75</v>
      </c>
      <c r="C25" s="11">
        <f>'Sales Budget'!J31+'Sales Budget'!J32+'Sales Budget'!J33</f>
        <v>9743.25</v>
      </c>
      <c r="D25" s="11">
        <v>10468</v>
      </c>
      <c r="E25" s="11">
        <f>SUM(B25:D25)</f>
        <v>29116</v>
      </c>
    </row>
    <row r="26" spans="1:5">
      <c r="A26" s="2" t="s">
        <v>47</v>
      </c>
      <c r="B26" s="11">
        <f>'Sales Budget'!G34+'Sales Budget'!G35+'Sales Budget'!G36</f>
        <v>22475</v>
      </c>
      <c r="C26" s="11">
        <f>'Sales Budget'!J34+'Sales Budget'!J35+'Sales Budget'!J36</f>
        <v>24365</v>
      </c>
      <c r="D26" s="11">
        <v>27015</v>
      </c>
      <c r="E26" s="11">
        <f>SUM(B26:D26)</f>
        <v>73855</v>
      </c>
    </row>
    <row r="27" spans="1:5">
      <c r="A27" s="2" t="s">
        <v>39</v>
      </c>
      <c r="B27" s="11">
        <v>2200</v>
      </c>
      <c r="C27" s="11">
        <f>'Sales Budget'!D37</f>
        <v>2500</v>
      </c>
      <c r="D27" s="11">
        <f>'Sales Budget'!G37</f>
        <v>2740</v>
      </c>
      <c r="E27" s="11">
        <f>SUM(B27:D27)</f>
        <v>7440</v>
      </c>
    </row>
    <row r="28" spans="1:5">
      <c r="A28" s="2" t="s">
        <v>40</v>
      </c>
      <c r="B28" s="11">
        <v>1550</v>
      </c>
      <c r="C28" s="11">
        <f>'Sales Budget'!D38</f>
        <v>1875</v>
      </c>
      <c r="D28" s="11">
        <f>'Sales Budget'!G38</f>
        <v>2055</v>
      </c>
      <c r="E28" s="11">
        <f>SUM(B28:D28)</f>
        <v>5480</v>
      </c>
    </row>
    <row r="29" spans="1:5">
      <c r="B29" s="37"/>
      <c r="C29" s="37"/>
      <c r="D29" s="37"/>
      <c r="E29" s="37"/>
    </row>
    <row r="30" spans="1:5" s="32" customFormat="1">
      <c r="A30" s="34" t="s">
        <v>49</v>
      </c>
      <c r="B30" s="36">
        <f>SUM(B25:B29)</f>
        <v>35129.75</v>
      </c>
      <c r="C30" s="36">
        <f>SUM(C25:C29)</f>
        <v>38483.25</v>
      </c>
      <c r="D30" s="36">
        <f>SUM(D25:D29)</f>
        <v>42278</v>
      </c>
      <c r="E30" s="36">
        <f>SUM(E25:E29)</f>
        <v>115891</v>
      </c>
    </row>
    <row r="31" spans="1:5">
      <c r="B31" s="11"/>
      <c r="C31" s="11"/>
      <c r="D31" s="11"/>
      <c r="E31" s="11"/>
    </row>
    <row r="32" spans="1:5">
      <c r="A32" s="4" t="s">
        <v>48</v>
      </c>
      <c r="B32" s="11"/>
      <c r="C32" s="11"/>
      <c r="D32" s="11"/>
      <c r="E32" s="11"/>
    </row>
    <row r="33" spans="1:5">
      <c r="A33" s="2" t="s">
        <v>8</v>
      </c>
      <c r="B33" s="11">
        <v>520</v>
      </c>
      <c r="C33" s="11">
        <v>520</v>
      </c>
      <c r="D33" s="11">
        <v>520</v>
      </c>
      <c r="E33" s="11">
        <f>SUM(B33:D33)</f>
        <v>1560</v>
      </c>
    </row>
    <row r="34" spans="1:5">
      <c r="A34" s="2" t="s">
        <v>9</v>
      </c>
      <c r="B34" s="11">
        <v>1225</v>
      </c>
      <c r="C34" s="11">
        <v>0</v>
      </c>
      <c r="D34" s="11">
        <v>1225</v>
      </c>
      <c r="E34" s="11">
        <f t="shared" ref="E34:E53" si="0">SUM(B34:D34)</f>
        <v>2450</v>
      </c>
    </row>
    <row r="35" spans="1:5">
      <c r="A35" s="2" t="s">
        <v>10</v>
      </c>
      <c r="B35" s="11">
        <v>236</v>
      </c>
      <c r="C35" s="11">
        <v>236</v>
      </c>
      <c r="D35" s="11">
        <v>236</v>
      </c>
      <c r="E35" s="11">
        <f t="shared" si="0"/>
        <v>708</v>
      </c>
    </row>
    <row r="36" spans="1:5">
      <c r="A36" s="2" t="s">
        <v>12</v>
      </c>
      <c r="B36" s="11">
        <v>400</v>
      </c>
      <c r="C36" s="11">
        <v>400</v>
      </c>
      <c r="D36" s="11">
        <v>400</v>
      </c>
      <c r="E36" s="11">
        <f t="shared" si="0"/>
        <v>1200</v>
      </c>
    </row>
    <row r="37" spans="1:5">
      <c r="A37" s="2" t="s">
        <v>13</v>
      </c>
      <c r="B37" s="11">
        <v>0</v>
      </c>
      <c r="C37" s="11">
        <v>850</v>
      </c>
      <c r="D37" s="11">
        <v>0</v>
      </c>
      <c r="E37" s="11">
        <f t="shared" si="0"/>
        <v>850</v>
      </c>
    </row>
    <row r="38" spans="1:5">
      <c r="A38" s="2" t="s">
        <v>14</v>
      </c>
      <c r="B38" s="11">
        <v>775</v>
      </c>
      <c r="C38" s="11">
        <v>775</v>
      </c>
      <c r="D38" s="11">
        <v>775</v>
      </c>
      <c r="E38" s="11">
        <f t="shared" si="0"/>
        <v>2325</v>
      </c>
    </row>
    <row r="39" spans="1:5">
      <c r="A39" s="2" t="s">
        <v>15</v>
      </c>
      <c r="B39" s="11">
        <v>181</v>
      </c>
      <c r="C39" s="11">
        <v>225</v>
      </c>
      <c r="D39" s="11">
        <v>181</v>
      </c>
      <c r="E39" s="11">
        <f t="shared" si="0"/>
        <v>587</v>
      </c>
    </row>
    <row r="40" spans="1:5">
      <c r="A40" s="2" t="s">
        <v>16</v>
      </c>
      <c r="B40" s="11">
        <v>0</v>
      </c>
      <c r="C40" s="11">
        <v>500</v>
      </c>
      <c r="D40" s="11">
        <v>0</v>
      </c>
      <c r="E40" s="11">
        <f t="shared" si="0"/>
        <v>500</v>
      </c>
    </row>
    <row r="41" spans="1:5">
      <c r="A41" s="2" t="s">
        <v>24</v>
      </c>
      <c r="B41" s="11">
        <v>55</v>
      </c>
      <c r="C41" s="11">
        <v>55</v>
      </c>
      <c r="D41" s="11">
        <v>55</v>
      </c>
      <c r="E41" s="11">
        <f t="shared" si="0"/>
        <v>165</v>
      </c>
    </row>
    <row r="42" spans="1:5">
      <c r="A42" s="2" t="s">
        <v>17</v>
      </c>
      <c r="B42" s="11">
        <v>0</v>
      </c>
      <c r="C42" s="11">
        <v>0</v>
      </c>
      <c r="D42" s="11">
        <v>2500</v>
      </c>
      <c r="E42" s="11">
        <f t="shared" si="0"/>
        <v>2500</v>
      </c>
    </row>
    <row r="43" spans="1:5">
      <c r="A43" s="2" t="s">
        <v>50</v>
      </c>
      <c r="B43" s="11">
        <v>2352</v>
      </c>
      <c r="C43" s="11">
        <v>2352</v>
      </c>
      <c r="D43" s="11">
        <v>2352</v>
      </c>
      <c r="E43" s="11">
        <f t="shared" si="0"/>
        <v>7056</v>
      </c>
    </row>
    <row r="44" spans="1:5">
      <c r="A44" s="2" t="s">
        <v>18</v>
      </c>
      <c r="B44" s="11">
        <v>95</v>
      </c>
      <c r="C44" s="11">
        <v>95</v>
      </c>
      <c r="D44" s="11">
        <v>95</v>
      </c>
      <c r="E44" s="11">
        <f t="shared" si="0"/>
        <v>285</v>
      </c>
    </row>
    <row r="45" spans="1:5">
      <c r="A45" s="2" t="s">
        <v>19</v>
      </c>
      <c r="B45" s="11">
        <v>0</v>
      </c>
      <c r="C45" s="11">
        <v>995</v>
      </c>
      <c r="D45" s="11">
        <v>0</v>
      </c>
      <c r="E45" s="11">
        <f t="shared" si="0"/>
        <v>995</v>
      </c>
    </row>
    <row r="46" spans="1:5">
      <c r="A46" s="2" t="s">
        <v>51</v>
      </c>
      <c r="B46" s="11">
        <v>1633</v>
      </c>
      <c r="C46" s="11">
        <v>1633</v>
      </c>
      <c r="D46" s="11">
        <v>1633</v>
      </c>
      <c r="E46" s="11">
        <f t="shared" si="0"/>
        <v>4899</v>
      </c>
    </row>
    <row r="47" spans="1:5">
      <c r="A47" s="2" t="s">
        <v>20</v>
      </c>
      <c r="B47" s="11">
        <v>300</v>
      </c>
      <c r="C47" s="11">
        <v>0</v>
      </c>
      <c r="D47" s="11">
        <v>0</v>
      </c>
      <c r="E47" s="11">
        <f t="shared" si="0"/>
        <v>300</v>
      </c>
    </row>
    <row r="48" spans="1:5">
      <c r="A48" s="2" t="s">
        <v>21</v>
      </c>
      <c r="B48" s="11">
        <v>35</v>
      </c>
      <c r="C48" s="11">
        <v>35</v>
      </c>
      <c r="D48" s="11">
        <v>35</v>
      </c>
      <c r="E48" s="11">
        <f t="shared" si="0"/>
        <v>105</v>
      </c>
    </row>
    <row r="49" spans="1:5">
      <c r="A49" s="2" t="s">
        <v>25</v>
      </c>
      <c r="B49" s="11">
        <v>148</v>
      </c>
      <c r="C49" s="11">
        <v>220</v>
      </c>
      <c r="D49" s="11">
        <v>148</v>
      </c>
      <c r="E49" s="11">
        <f t="shared" si="0"/>
        <v>516</v>
      </c>
    </row>
    <row r="50" spans="1:5">
      <c r="A50" s="2" t="s">
        <v>22</v>
      </c>
      <c r="B50" s="11">
        <f>0.09*B53</f>
        <v>1099.44</v>
      </c>
      <c r="C50" s="11">
        <f>0.09*C53</f>
        <v>1099.44</v>
      </c>
      <c r="D50" s="11">
        <f>0.09*D53</f>
        <v>1099.44</v>
      </c>
      <c r="E50" s="11">
        <f t="shared" si="0"/>
        <v>3298.32</v>
      </c>
    </row>
    <row r="51" spans="1:5">
      <c r="A51" s="2" t="s">
        <v>23</v>
      </c>
      <c r="B51" s="11">
        <v>1255</v>
      </c>
      <c r="C51" s="11">
        <v>1255</v>
      </c>
      <c r="D51" s="11">
        <v>1255</v>
      </c>
      <c r="E51" s="11">
        <f t="shared" si="0"/>
        <v>3765</v>
      </c>
    </row>
    <row r="52" spans="1:5">
      <c r="A52" s="2" t="s">
        <v>11</v>
      </c>
      <c r="B52" s="11">
        <v>0</v>
      </c>
      <c r="C52" s="11">
        <v>0</v>
      </c>
      <c r="D52" s="11">
        <v>5000</v>
      </c>
      <c r="E52" s="11">
        <f t="shared" si="0"/>
        <v>5000</v>
      </c>
    </row>
    <row r="53" spans="1:5">
      <c r="A53" s="2" t="s">
        <v>52</v>
      </c>
      <c r="B53" s="11">
        <v>12216</v>
      </c>
      <c r="C53" s="11">
        <v>12216</v>
      </c>
      <c r="D53" s="11">
        <v>12216</v>
      </c>
      <c r="E53" s="11">
        <f t="shared" si="0"/>
        <v>36648</v>
      </c>
    </row>
    <row r="54" spans="1:5">
      <c r="B54" s="37"/>
      <c r="C54" s="37"/>
      <c r="D54" s="37"/>
      <c r="E54" s="37"/>
    </row>
    <row r="55" spans="1:5">
      <c r="A55" s="34" t="s">
        <v>53</v>
      </c>
      <c r="B55" s="36">
        <f>SUM(B33:B54)</f>
        <v>22525.440000000002</v>
      </c>
      <c r="C55" s="36">
        <f>SUM(C33:C54)</f>
        <v>23461.440000000002</v>
      </c>
      <c r="D55" s="36">
        <f>SUM(D33:D54)</f>
        <v>29725.440000000002</v>
      </c>
      <c r="E55" s="36">
        <f>SUM(E33:E54)</f>
        <v>75712.320000000007</v>
      </c>
    </row>
    <row r="56" spans="1:5">
      <c r="B56" s="37"/>
      <c r="C56" s="37"/>
      <c r="D56" s="37"/>
      <c r="E56" s="37"/>
    </row>
    <row r="57" spans="1:5">
      <c r="A57" s="34" t="s">
        <v>27</v>
      </c>
      <c r="B57" s="36">
        <f>B30+B55</f>
        <v>57655.19</v>
      </c>
      <c r="C57" s="36">
        <f>C30+C55</f>
        <v>61944.69</v>
      </c>
      <c r="D57" s="36">
        <f>D30+D55</f>
        <v>72003.44</v>
      </c>
      <c r="E57" s="36">
        <f>SUM(E33:E56)</f>
        <v>151424.64000000001</v>
      </c>
    </row>
    <row r="58" spans="1:5">
      <c r="A58" s="4"/>
      <c r="B58" s="37"/>
      <c r="C58" s="37"/>
      <c r="D58" s="37"/>
      <c r="E58" s="37"/>
    </row>
    <row r="59" spans="1:5">
      <c r="A59" s="34" t="s">
        <v>28</v>
      </c>
      <c r="B59" s="36">
        <f>B20-B57</f>
        <v>-16545.190000000002</v>
      </c>
      <c r="C59" s="36">
        <f>C20-C57</f>
        <v>-15726.690000000002</v>
      </c>
      <c r="D59" s="36">
        <f>D20-D57</f>
        <v>-14700.940000000002</v>
      </c>
      <c r="E59" s="36">
        <f>E20-E57</f>
        <v>-6794.140000000014</v>
      </c>
    </row>
    <row r="60" spans="1:5">
      <c r="A60" s="4"/>
      <c r="B60" s="11"/>
      <c r="C60" s="11"/>
      <c r="D60" s="11"/>
      <c r="E60" s="11"/>
    </row>
    <row r="61" spans="1:5" ht="13" thickBot="1">
      <c r="A61" s="35" t="s">
        <v>60</v>
      </c>
      <c r="B61" s="38">
        <f>B14+B59</f>
        <v>35770.81</v>
      </c>
      <c r="C61" s="38">
        <f>C14+C59</f>
        <v>20044.119999999995</v>
      </c>
      <c r="D61" s="38">
        <f>D14+D59</f>
        <v>5343.179999999993</v>
      </c>
      <c r="E61" s="11"/>
    </row>
    <row r="62" spans="1:5" ht="13" thickTop="1"/>
  </sheetData>
  <mergeCells count="3">
    <mergeCell ref="A8:E8"/>
    <mergeCell ref="A9:E9"/>
    <mergeCell ref="A10:E10"/>
  </mergeCells>
  <phoneticPr fontId="2" type="noConversion"/>
  <pageMargins left="0.75000000000000011" right="0.75000000000000011" top="1" bottom="1" header="0.5" footer="0.5"/>
  <pageSetup paperSize="9" scale="97" orientation="portrait"/>
  <headerFooter alignWithMargins="0">
    <oddFooter>&amp;L&amp;K000000ABC Company Budget - Cash Flow&amp;C&amp;"Calibri,Regular"&amp;11&amp;K000000© Money Pennys Pty Ltd_x000D_Tel: 1300 885 834_x000D_Email: karen@moneypennys.com.au&amp;R&amp;K000000&amp;P</oddFooter>
  </headerFooter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Budget</vt:lpstr>
      <vt:lpstr>P&amp;L </vt:lpstr>
      <vt:lpstr>Cash Flow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Whiting</dc:creator>
  <cp:lastModifiedBy>Anna Betcher</cp:lastModifiedBy>
  <cp:lastPrinted>2012-10-04T07:28:50Z</cp:lastPrinted>
  <dcterms:created xsi:type="dcterms:W3CDTF">2006-11-13T07:01:21Z</dcterms:created>
  <dcterms:modified xsi:type="dcterms:W3CDTF">2012-10-04T07:29:35Z</dcterms:modified>
</cp:coreProperties>
</file>